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650" activeTab="2"/>
  </bookViews>
  <sheets>
    <sheet name="jedna  średnia" sheetId="1" r:id="rId1"/>
    <sheet name="dwie średnie" sheetId="2" r:id="rId2"/>
    <sheet name="zależne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<sst xmlns="http://schemas.openxmlformats.org/spreadsheetml/2006/main" count="50" uniqueCount="37">
  <si>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średnia</t>
  </si>
  <si>
    <t>ŚREDNIA</t>
  </si>
  <si>
    <t>ss</t>
  </si>
  <si>
    <t>N</t>
  </si>
  <si>
    <t>df</t>
  </si>
  <si>
    <t>s śr</t>
  </si>
  <si>
    <t>t</t>
  </si>
  <si>
    <t>p</t>
  </si>
  <si>
    <t>Panie</t>
  </si>
  <si>
    <t>Panowie</t>
  </si>
  <si>
    <t>SS X</t>
  </si>
  <si>
    <t>błąd</t>
  </si>
  <si>
    <t>mianownik</t>
  </si>
  <si>
    <t>n</t>
  </si>
  <si>
    <t>suma</t>
  </si>
  <si>
    <t>licznik</t>
  </si>
  <si>
    <t>nawias</t>
  </si>
  <si>
    <t>całość</t>
  </si>
  <si>
    <t>test t</t>
  </si>
  <si>
    <t>prawdop</t>
  </si>
  <si>
    <t>SS Y</t>
  </si>
  <si>
    <t>przy pomocy funkcji</t>
  </si>
  <si>
    <t>przed</t>
  </si>
  <si>
    <t>po</t>
  </si>
  <si>
    <t>ssPRZED</t>
  </si>
  <si>
    <t>ssPO</t>
  </si>
  <si>
    <t>różPRZED</t>
  </si>
  <si>
    <t>różPO</t>
  </si>
  <si>
    <t>kowariancja</t>
  </si>
  <si>
    <t>do kwadr</t>
  </si>
  <si>
    <t>uzupełnienie</t>
  </si>
  <si>
    <t>cz2</t>
  </si>
  <si>
    <t>cz1_licznik</t>
  </si>
  <si>
    <t>cz1_mianownik</t>
  </si>
  <si>
    <t>cz3</t>
  </si>
  <si>
    <t>razem</t>
  </si>
  <si>
    <t>funkcja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</si>
</sst>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/>
    </xf>
    <xf numFmtId="0" fontId="0" fillId="3" borderId="10" xfId="0" applyFill="1" applyBorder="1" applyAlignment="1">
      <alignment/>
    </xf>
    <xf numFmtId="0" fontId="0" fillId="38" borderId="1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15" sqref="H15"/>
    </sheetView>
  </sheetViews>
  <sheetFormatPr defaultColWidth="9.140625" defaultRowHeight="15"/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>
        <v>70.4</v>
      </c>
      <c r="B2">
        <v>69.5</v>
      </c>
      <c r="C2">
        <v>105.1</v>
      </c>
      <c r="D2">
        <v>15</v>
      </c>
      <c r="E2">
        <f>D2-1</f>
        <v>14</v>
      </c>
      <c r="F2" s="1">
        <f>SQRT(C2/(D2*E2))</f>
        <v>0.7074434185687152</v>
      </c>
      <c r="G2">
        <f>(A2-B2)/F2</f>
        <v>1.2721865471882783</v>
      </c>
      <c r="H2">
        <f>TDIST(ABS(G2),E2,1)</f>
        <v>0.11201605583871946</v>
      </c>
    </row>
    <row r="3" spans="1:8" ht="15">
      <c r="A3">
        <v>21.4</v>
      </c>
      <c r="B3">
        <v>20</v>
      </c>
      <c r="C3">
        <v>32</v>
      </c>
      <c r="D3">
        <v>20</v>
      </c>
      <c r="E3">
        <f>D3-1</f>
        <v>19</v>
      </c>
      <c r="F3" s="1">
        <f>SQRT(C3/(D3*E3))</f>
        <v>0.29019050004400465</v>
      </c>
      <c r="G3">
        <f>(A3-B3)/F3</f>
        <v>4.824417063231573</v>
      </c>
      <c r="H3">
        <f>TDIST(ABS(G3),E3,1)</f>
        <v>5.890850611636848E-05</v>
      </c>
    </row>
    <row r="4" spans="1:8" ht="15">
      <c r="A4">
        <v>30.1</v>
      </c>
      <c r="B4">
        <v>40</v>
      </c>
      <c r="C4">
        <v>40.7</v>
      </c>
      <c r="D4">
        <v>10</v>
      </c>
      <c r="E4">
        <f>D4-1</f>
        <v>9</v>
      </c>
      <c r="F4" s="1">
        <f>SQRT(C4/(D4*E4))</f>
        <v>0.6724747000610671</v>
      </c>
      <c r="G4">
        <f>(A4-B4)/F4</f>
        <v>-14.721743433769307</v>
      </c>
      <c r="H4">
        <f>TDIST(ABS(G4),E4,1)</f>
        <v>6.635894643743554E-08</v>
      </c>
    </row>
    <row r="5" spans="1:8" ht="15">
      <c r="A5">
        <v>70.4</v>
      </c>
      <c r="B5">
        <v>69.5</v>
      </c>
      <c r="C5">
        <v>105.1</v>
      </c>
      <c r="D5">
        <v>50</v>
      </c>
      <c r="E5">
        <f>D5-1</f>
        <v>49</v>
      </c>
      <c r="F5" s="1">
        <f>SQRT(C5/(D5*E5))</f>
        <v>0.20711822513645067</v>
      </c>
      <c r="G5">
        <f>(A5-B5)/F5</f>
        <v>4.345344304718141</v>
      </c>
      <c r="H5">
        <f>TDIST(ABS(G5),E5,1)</f>
        <v>3.494402791683063E-05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K10" sqref="K10"/>
    </sheetView>
  </sheetViews>
  <sheetFormatPr defaultColWidth="9.140625" defaultRowHeight="15"/>
  <sheetData>
    <row r="1" spans="2:5" ht="15">
      <c r="B1" s="5" t="s">
        <v>8</v>
      </c>
      <c r="C1" s="5" t="s">
        <v>9</v>
      </c>
      <c r="D1" s="5" t="s">
        <v>10</v>
      </c>
      <c r="E1" s="5" t="s">
        <v>20</v>
      </c>
    </row>
    <row r="2" spans="2:11" ht="15">
      <c r="B2" s="5">
        <v>155</v>
      </c>
      <c r="C2" s="5">
        <v>174</v>
      </c>
      <c r="D2" s="5">
        <f>(B2-$B$7)^2</f>
        <v>81</v>
      </c>
      <c r="E2" s="5">
        <f>(C2-$C$7)^2</f>
        <v>0.16000000000000456</v>
      </c>
      <c r="G2" s="9" t="s">
        <v>11</v>
      </c>
      <c r="H2" s="9"/>
      <c r="J2" s="10" t="s">
        <v>18</v>
      </c>
      <c r="K2" s="10"/>
    </row>
    <row r="3" spans="2:11" ht="15">
      <c r="B3" s="5">
        <v>160</v>
      </c>
      <c r="C3" s="5">
        <v>174</v>
      </c>
      <c r="D3" s="5">
        <f>(B3-$B$7)^2</f>
        <v>16</v>
      </c>
      <c r="E3" s="5">
        <f>(C3-$C$7)^2</f>
        <v>0.16000000000000456</v>
      </c>
      <c r="G3" s="2" t="s">
        <v>15</v>
      </c>
      <c r="H3" s="2">
        <f>D9+E9</f>
        <v>437.20000000000005</v>
      </c>
      <c r="J3" s="3" t="s">
        <v>15</v>
      </c>
      <c r="K3" s="3">
        <f>(B7-C7)-0</f>
        <v>-9.599999999999994</v>
      </c>
    </row>
    <row r="4" spans="2:11" ht="15">
      <c r="B4" s="5">
        <v>165</v>
      </c>
      <c r="C4" s="5">
        <v>185</v>
      </c>
      <c r="D4" s="5">
        <f>(B4-$B$7)^2</f>
        <v>1</v>
      </c>
      <c r="E4" s="5">
        <f>(C4-$C$7)^2</f>
        <v>129.96000000000012</v>
      </c>
      <c r="G4" s="2" t="s">
        <v>12</v>
      </c>
      <c r="H4" s="2">
        <f>(B8-1)+(C8-1)</f>
        <v>8</v>
      </c>
      <c r="J4" s="3" t="s">
        <v>6</v>
      </c>
      <c r="K4" s="3">
        <f>K3/H6</f>
        <v>-2.053270437046389</v>
      </c>
    </row>
    <row r="5" spans="2:11" ht="15">
      <c r="B5" s="5">
        <v>175</v>
      </c>
      <c r="C5" s="5">
        <v>165</v>
      </c>
      <c r="D5" s="5">
        <f>(B5-$B$7)^2</f>
        <v>121</v>
      </c>
      <c r="E5" s="5">
        <f>(C5-$C$7)^2</f>
        <v>73.95999999999991</v>
      </c>
      <c r="G5" s="2" t="s">
        <v>16</v>
      </c>
      <c r="H5" s="2">
        <f>((1/B8)+(1/C8))</f>
        <v>0.4</v>
      </c>
      <c r="J5" s="3" t="s">
        <v>19</v>
      </c>
      <c r="K5" s="3">
        <f>TDIST(ABS(K4),B10,2)</f>
        <v>0.07413075465604355</v>
      </c>
    </row>
    <row r="6" spans="2:8" ht="15">
      <c r="B6" s="5">
        <v>165</v>
      </c>
      <c r="C6" s="5">
        <v>170</v>
      </c>
      <c r="D6" s="5">
        <f>(B6-$B$7)^2</f>
        <v>1</v>
      </c>
      <c r="E6" s="5">
        <f>(C6-$C$7)^2</f>
        <v>12.959999999999958</v>
      </c>
      <c r="G6" s="2" t="s">
        <v>17</v>
      </c>
      <c r="H6" s="2">
        <f>SQRT((H3/H4)*H5)</f>
        <v>4.675467891024384</v>
      </c>
    </row>
    <row r="7" spans="1:3" ht="15">
      <c r="A7" t="s">
        <v>0</v>
      </c>
      <c r="B7" s="6">
        <f>AVERAGE(B2:B6)</f>
        <v>164</v>
      </c>
      <c r="C7" s="6">
        <f>AVERAGE(C2:C6)</f>
        <v>173.6</v>
      </c>
    </row>
    <row r="8" spans="1:11" ht="15">
      <c r="A8" t="s">
        <v>13</v>
      </c>
      <c r="B8" s="5">
        <f>COUNTA(B2:B6)</f>
        <v>5</v>
      </c>
      <c r="C8" s="5">
        <f>COUNTA(C2:C6)</f>
        <v>5</v>
      </c>
      <c r="J8" s="11" t="s">
        <v>21</v>
      </c>
      <c r="K8" s="11"/>
    </row>
    <row r="9" spans="1:11" ht="15">
      <c r="A9" t="s">
        <v>14</v>
      </c>
      <c r="D9" s="7">
        <f>SUM(D2:D6)</f>
        <v>220</v>
      </c>
      <c r="E9" s="7">
        <f>SUM(E2:E6)</f>
        <v>217.20000000000002</v>
      </c>
      <c r="F9" s="8"/>
      <c r="J9" s="4" t="s">
        <v>19</v>
      </c>
      <c r="K9" s="4">
        <f>TTEST(B2:B6,C2:C6,2,2)</f>
        <v>0.07413075465604355</v>
      </c>
    </row>
    <row r="10" spans="1:11" ht="15">
      <c r="A10" t="s">
        <v>4</v>
      </c>
      <c r="B10" s="5">
        <f>(B8-1)+(C8-1)</f>
        <v>8</v>
      </c>
      <c r="J10" s="4" t="s">
        <v>6</v>
      </c>
      <c r="K10" s="4">
        <f>TINV(K9,B10)</f>
        <v>2.0532704370463897</v>
      </c>
    </row>
  </sheetData>
  <sheetProtection/>
  <mergeCells count="3">
    <mergeCell ref="G2:H2"/>
    <mergeCell ref="J2:K2"/>
    <mergeCell ref="J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3" max="13" width="21.00390625" style="0" customWidth="1"/>
  </cols>
  <sheetData>
    <row r="1" spans="2:8" ht="15">
      <c r="B1" s="13" t="s">
        <v>22</v>
      </c>
      <c r="C1" s="13" t="s">
        <v>23</v>
      </c>
      <c r="D1" s="5" t="s">
        <v>26</v>
      </c>
      <c r="E1" s="5" t="s">
        <v>27</v>
      </c>
      <c r="F1" s="5" t="s">
        <v>24</v>
      </c>
      <c r="G1" s="5" t="s">
        <v>25</v>
      </c>
      <c r="H1" s="5" t="s">
        <v>28</v>
      </c>
    </row>
    <row r="2" spans="2:13" ht="15">
      <c r="B2" s="13">
        <v>78</v>
      </c>
      <c r="C2" s="13">
        <v>74</v>
      </c>
      <c r="D2" s="5">
        <f>B2-$B$17</f>
        <v>8.266666666666666</v>
      </c>
      <c r="E2" s="5">
        <f>C2-$C$17</f>
        <v>8.933333333333337</v>
      </c>
      <c r="F2" s="5">
        <f>D2^2</f>
        <v>68.33777777777776</v>
      </c>
      <c r="G2" s="5">
        <f>E2^2</f>
        <v>79.80444444444451</v>
      </c>
      <c r="H2" s="5">
        <f>D2*E2</f>
        <v>73.84888888888891</v>
      </c>
      <c r="L2" s="14" t="s">
        <v>30</v>
      </c>
      <c r="M2" s="14"/>
    </row>
    <row r="3" spans="2:13" ht="15">
      <c r="B3" s="13">
        <v>55</v>
      </c>
      <c r="C3" s="13">
        <v>45</v>
      </c>
      <c r="D3" s="5">
        <f aca="true" t="shared" si="0" ref="D3:D16">B3-$B$17</f>
        <v>-14.733333333333334</v>
      </c>
      <c r="E3" s="5">
        <f aca="true" t="shared" si="1" ref="E3:E16">C3-$C$17</f>
        <v>-20.066666666666663</v>
      </c>
      <c r="F3" s="5">
        <f aca="true" t="shared" si="2" ref="F3:F16">D3^2</f>
        <v>217.07111111111115</v>
      </c>
      <c r="G3" s="5">
        <f aca="true" t="shared" si="3" ref="G3:G16">E3^2</f>
        <v>402.671111111111</v>
      </c>
      <c r="H3" s="5">
        <f aca="true" t="shared" si="4" ref="H3:H16">D3*E3</f>
        <v>295.64888888888885</v>
      </c>
      <c r="L3" s="14"/>
      <c r="M3" s="14">
        <v>2</v>
      </c>
    </row>
    <row r="4" spans="2:16" ht="15">
      <c r="B4" s="13">
        <v>95</v>
      </c>
      <c r="C4" s="13">
        <v>88</v>
      </c>
      <c r="D4" s="5">
        <f t="shared" si="0"/>
        <v>25.266666666666666</v>
      </c>
      <c r="E4" s="5">
        <f t="shared" si="1"/>
        <v>22.933333333333337</v>
      </c>
      <c r="F4" s="5">
        <f t="shared" si="2"/>
        <v>638.4044444444444</v>
      </c>
      <c r="G4" s="5">
        <f t="shared" si="3"/>
        <v>525.9377777777779</v>
      </c>
      <c r="H4" s="5">
        <f t="shared" si="4"/>
        <v>579.448888888889</v>
      </c>
      <c r="L4" s="14" t="s">
        <v>32</v>
      </c>
      <c r="M4" s="14">
        <f>H17</f>
        <v>2896.266666666666</v>
      </c>
      <c r="P4" t="s">
        <v>36</v>
      </c>
    </row>
    <row r="5" spans="2:16" ht="15">
      <c r="B5" s="13">
        <v>57</v>
      </c>
      <c r="C5" s="13">
        <v>65</v>
      </c>
      <c r="D5" s="5">
        <f t="shared" si="0"/>
        <v>-12.733333333333334</v>
      </c>
      <c r="E5" s="5">
        <f t="shared" si="1"/>
        <v>-0.06666666666666288</v>
      </c>
      <c r="F5" s="5">
        <f t="shared" si="2"/>
        <v>162.1377777777778</v>
      </c>
      <c r="G5" s="5">
        <f t="shared" si="3"/>
        <v>0.004444444444443939</v>
      </c>
      <c r="H5" s="5">
        <f t="shared" si="4"/>
        <v>0.8488888888888407</v>
      </c>
      <c r="L5" s="14" t="s">
        <v>33</v>
      </c>
      <c r="M5" s="14">
        <f>SQRT(F17*G17)</f>
        <v>3211.1813098055427</v>
      </c>
      <c r="O5" t="s">
        <v>7</v>
      </c>
      <c r="P5">
        <f>TTEST(B2:B16,C2:C16,2,1)</f>
        <v>0.019036176370654634</v>
      </c>
    </row>
    <row r="6" spans="2:16" ht="15">
      <c r="B6" s="13">
        <v>60</v>
      </c>
      <c r="C6" s="13">
        <v>64</v>
      </c>
      <c r="D6" s="5">
        <f t="shared" si="0"/>
        <v>-9.733333333333334</v>
      </c>
      <c r="E6" s="5">
        <f t="shared" si="1"/>
        <v>-1.0666666666666629</v>
      </c>
      <c r="F6" s="5">
        <f t="shared" si="2"/>
        <v>94.7377777777778</v>
      </c>
      <c r="G6" s="5">
        <f t="shared" si="3"/>
        <v>1.1377777777777698</v>
      </c>
      <c r="H6" s="5">
        <f t="shared" si="4"/>
        <v>10.382222222222186</v>
      </c>
      <c r="L6" s="14" t="s">
        <v>31</v>
      </c>
      <c r="M6" s="14">
        <f>F19</f>
        <v>4.073686369238632</v>
      </c>
      <c r="O6" t="s">
        <v>6</v>
      </c>
      <c r="P6">
        <f>TINV((P5),14)</f>
        <v>2.649810251795781</v>
      </c>
    </row>
    <row r="7" spans="2:13" ht="15">
      <c r="B7" s="13">
        <v>80</v>
      </c>
      <c r="C7" s="13">
        <v>75</v>
      </c>
      <c r="D7" s="5">
        <f t="shared" si="0"/>
        <v>10.266666666666666</v>
      </c>
      <c r="E7" s="5">
        <f t="shared" si="1"/>
        <v>9.933333333333337</v>
      </c>
      <c r="F7" s="5">
        <f t="shared" si="2"/>
        <v>105.40444444444442</v>
      </c>
      <c r="G7" s="5">
        <f t="shared" si="3"/>
        <v>98.67111111111119</v>
      </c>
      <c r="H7" s="5">
        <f t="shared" si="4"/>
        <v>101.98222222222225</v>
      </c>
      <c r="L7" s="14" t="s">
        <v>34</v>
      </c>
      <c r="M7" s="14">
        <f>G19</f>
        <v>3.7536860191229002</v>
      </c>
    </row>
    <row r="8" spans="2:13" ht="15">
      <c r="B8" s="13">
        <v>50</v>
      </c>
      <c r="C8" s="13">
        <v>41</v>
      </c>
      <c r="D8" s="5">
        <f t="shared" si="0"/>
        <v>-19.733333333333334</v>
      </c>
      <c r="E8" s="5">
        <f t="shared" si="1"/>
        <v>-24.066666666666663</v>
      </c>
      <c r="F8" s="5">
        <f t="shared" si="2"/>
        <v>389.4044444444445</v>
      </c>
      <c r="G8" s="5">
        <f t="shared" si="3"/>
        <v>579.2044444444442</v>
      </c>
      <c r="H8" s="5">
        <f t="shared" si="4"/>
        <v>474.9155555555555</v>
      </c>
      <c r="L8" s="14" t="s">
        <v>35</v>
      </c>
      <c r="M8" s="14">
        <f>M3*(M4/M5)*M6*M7</f>
        <v>27.583492063492052</v>
      </c>
    </row>
    <row r="9" spans="2:8" ht="15">
      <c r="B9" s="13">
        <v>83</v>
      </c>
      <c r="C9" s="13">
        <v>68</v>
      </c>
      <c r="D9" s="5">
        <f t="shared" si="0"/>
        <v>13.266666666666666</v>
      </c>
      <c r="E9" s="5">
        <f t="shared" si="1"/>
        <v>2.933333333333337</v>
      </c>
      <c r="F9" s="5">
        <f t="shared" si="2"/>
        <v>176.00444444444443</v>
      </c>
      <c r="G9" s="5">
        <f t="shared" si="3"/>
        <v>8.604444444444466</v>
      </c>
      <c r="H9" s="5">
        <f t="shared" si="4"/>
        <v>38.915555555555606</v>
      </c>
    </row>
    <row r="10" spans="2:8" ht="15">
      <c r="B10" s="13">
        <v>90</v>
      </c>
      <c r="C10" s="13">
        <v>80</v>
      </c>
      <c r="D10" s="5">
        <f t="shared" si="0"/>
        <v>20.266666666666666</v>
      </c>
      <c r="E10" s="5">
        <f t="shared" si="1"/>
        <v>14.933333333333337</v>
      </c>
      <c r="F10" s="5">
        <f t="shared" si="2"/>
        <v>410.73777777777775</v>
      </c>
      <c r="G10" s="5">
        <f t="shared" si="3"/>
        <v>223.00444444444454</v>
      </c>
      <c r="H10" s="5">
        <f t="shared" si="4"/>
        <v>302.64888888888896</v>
      </c>
    </row>
    <row r="11" spans="2:13" ht="15">
      <c r="B11" s="13">
        <v>70</v>
      </c>
      <c r="C11" s="13">
        <v>64</v>
      </c>
      <c r="D11" s="5">
        <f t="shared" si="0"/>
        <v>0.2666666666666657</v>
      </c>
      <c r="E11" s="5">
        <f t="shared" si="1"/>
        <v>-1.0666666666666629</v>
      </c>
      <c r="F11" s="5">
        <f t="shared" si="2"/>
        <v>0.07111111111111061</v>
      </c>
      <c r="G11" s="5">
        <f t="shared" si="3"/>
        <v>1.1377777777777698</v>
      </c>
      <c r="H11" s="5">
        <f t="shared" si="4"/>
        <v>-0.28444444444444245</v>
      </c>
      <c r="L11" s="14" t="s">
        <v>11</v>
      </c>
      <c r="M11" s="5">
        <f>SQRT(F20+G20-M8)</f>
        <v>1.76113239183978</v>
      </c>
    </row>
    <row r="12" spans="2:13" ht="15">
      <c r="B12" s="13">
        <v>50</v>
      </c>
      <c r="C12" s="13">
        <v>43</v>
      </c>
      <c r="D12" s="5">
        <f t="shared" si="0"/>
        <v>-19.733333333333334</v>
      </c>
      <c r="E12" s="5">
        <f t="shared" si="1"/>
        <v>-22.066666666666663</v>
      </c>
      <c r="F12" s="5">
        <f t="shared" si="2"/>
        <v>389.4044444444445</v>
      </c>
      <c r="G12" s="5">
        <f t="shared" si="3"/>
        <v>486.9377777777776</v>
      </c>
      <c r="H12" s="5">
        <f t="shared" si="4"/>
        <v>435.44888888888886</v>
      </c>
      <c r="L12" s="14" t="s">
        <v>6</v>
      </c>
      <c r="M12" s="5">
        <f>(B17-C17)/M11</f>
        <v>2.64981025179578</v>
      </c>
    </row>
    <row r="13" spans="2:13" ht="15">
      <c r="B13" s="13">
        <v>80</v>
      </c>
      <c r="C13" s="13">
        <v>82</v>
      </c>
      <c r="D13" s="5">
        <f t="shared" si="0"/>
        <v>10.266666666666666</v>
      </c>
      <c r="E13" s="5">
        <f t="shared" si="1"/>
        <v>16.933333333333337</v>
      </c>
      <c r="F13" s="5">
        <f t="shared" si="2"/>
        <v>105.40444444444442</v>
      </c>
      <c r="G13" s="5">
        <f t="shared" si="3"/>
        <v>286.7377777777779</v>
      </c>
      <c r="H13" s="5">
        <f t="shared" si="4"/>
        <v>173.84888888888892</v>
      </c>
      <c r="L13" s="14" t="s">
        <v>7</v>
      </c>
      <c r="M13" s="5">
        <f>TDIST(M12,(B18-1),2)</f>
        <v>0.01903617637065469</v>
      </c>
    </row>
    <row r="14" spans="2:8" ht="15">
      <c r="B14" s="13">
        <v>48</v>
      </c>
      <c r="C14" s="13">
        <v>55</v>
      </c>
      <c r="D14" s="5">
        <f t="shared" si="0"/>
        <v>-21.733333333333334</v>
      </c>
      <c r="E14" s="5">
        <f t="shared" si="1"/>
        <v>-10.066666666666663</v>
      </c>
      <c r="F14" s="5">
        <f t="shared" si="2"/>
        <v>472.33777777777783</v>
      </c>
      <c r="G14" s="5">
        <f t="shared" si="3"/>
        <v>101.3377777777777</v>
      </c>
      <c r="H14" s="5">
        <f t="shared" si="4"/>
        <v>218.78222222222215</v>
      </c>
    </row>
    <row r="15" spans="2:8" ht="15">
      <c r="B15" s="13">
        <v>65</v>
      </c>
      <c r="C15" s="13">
        <v>57</v>
      </c>
      <c r="D15" s="5">
        <f t="shared" si="0"/>
        <v>-4.733333333333334</v>
      </c>
      <c r="E15" s="5">
        <f t="shared" si="1"/>
        <v>-8.066666666666663</v>
      </c>
      <c r="F15" s="5">
        <f t="shared" si="2"/>
        <v>22.404444444444454</v>
      </c>
      <c r="G15" s="5">
        <f t="shared" si="3"/>
        <v>65.07111111111105</v>
      </c>
      <c r="H15" s="5">
        <f t="shared" si="4"/>
        <v>38.182222222222215</v>
      </c>
    </row>
    <row r="16" spans="2:8" ht="15">
      <c r="B16" s="13">
        <v>85</v>
      </c>
      <c r="C16" s="13">
        <v>75</v>
      </c>
      <c r="D16" s="5">
        <f t="shared" si="0"/>
        <v>15.266666666666666</v>
      </c>
      <c r="E16" s="5">
        <f t="shared" si="1"/>
        <v>9.933333333333337</v>
      </c>
      <c r="F16" s="5">
        <f t="shared" si="2"/>
        <v>233.0711111111111</v>
      </c>
      <c r="G16" s="5">
        <f t="shared" si="3"/>
        <v>98.67111111111119</v>
      </c>
      <c r="H16" s="5">
        <f t="shared" si="4"/>
        <v>151.64888888888893</v>
      </c>
    </row>
    <row r="17" spans="2:8" ht="15">
      <c r="B17" s="7">
        <f>AVERAGE(B2:B16)</f>
        <v>69.73333333333333</v>
      </c>
      <c r="C17" s="7">
        <f>AVERAGE(C2:C16)</f>
        <v>65.06666666666666</v>
      </c>
      <c r="D17" s="5"/>
      <c r="E17" s="5"/>
      <c r="F17" s="7">
        <f>SUM(F2:F16)</f>
        <v>3484.9333333333325</v>
      </c>
      <c r="G17" s="7">
        <f>SUM(G2:G16)</f>
        <v>2958.933333333333</v>
      </c>
      <c r="H17" s="7">
        <f>SUM(H2:H16)</f>
        <v>2896.266666666666</v>
      </c>
    </row>
    <row r="18" spans="1:7" ht="15">
      <c r="A18" s="12" t="s">
        <v>13</v>
      </c>
      <c r="B18" s="12">
        <f>COUNTA(B2:B16)</f>
        <v>15</v>
      </c>
      <c r="C18" s="12">
        <f>COUNTA(C2:C16)</f>
        <v>15</v>
      </c>
      <c r="E18" t="s">
        <v>15</v>
      </c>
      <c r="F18">
        <f>SQRT(F17/(B18-1))</f>
        <v>15.777319465733381</v>
      </c>
      <c r="G18">
        <f>SQRT(G17/(C18-1))</f>
        <v>14.537963438954609</v>
      </c>
    </row>
    <row r="19" spans="6:7" ht="15">
      <c r="F19">
        <f>F18/SQRT(B18)</f>
        <v>4.073686369238632</v>
      </c>
      <c r="G19">
        <f>G18/SQRT(C18)</f>
        <v>3.7536860191229002</v>
      </c>
    </row>
    <row r="20" spans="5:7" ht="15">
      <c r="E20" t="s">
        <v>29</v>
      </c>
      <c r="F20">
        <f>F19^2</f>
        <v>16.59492063492063</v>
      </c>
      <c r="G20">
        <f>G19^2</f>
        <v>14.090158730158727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im. Adama Mickiewicza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Kamasa</dc:creator>
  <cp:keywords/>
  <dc:description/>
  <cp:lastModifiedBy>VIKTORYA</cp:lastModifiedBy>
  <dcterms:created xsi:type="dcterms:W3CDTF">2014-02-01T17:14:00Z</dcterms:created>
  <dcterms:modified xsi:type="dcterms:W3CDTF">2014-02-26T15:59:56Z</dcterms:modified>
  <cp:category/>
  <cp:version/>
  <cp:contentType/>
  <cp:contentStatus/>
</cp:coreProperties>
</file>